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amkarpati/Box/Main/COVID/"/>
    </mc:Choice>
  </mc:AlternateContent>
  <xr:revisionPtr revIDLastSave="0" documentId="13_ncr:1_{4A41F371-3FE0-CA40-99EE-DA493F09784D}" xr6:coauthVersionLast="45" xr6:coauthVersionMax="45" xr10:uidLastSave="{00000000-0000-0000-0000-000000000000}"/>
  <bookViews>
    <workbookView xWindow="0" yWindow="460" windowWidth="33020" windowHeight="19140" xr2:uid="{CC5DCB7A-F74C-E247-B2F2-3BFA5226FD7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  <c r="C27" i="1" l="1"/>
  <c r="E35" i="1" l="1"/>
  <c r="G42" i="1" l="1"/>
  <c r="E23" i="1"/>
  <c r="G66" i="1"/>
  <c r="G21" i="1" l="1"/>
  <c r="K21" i="1" s="1"/>
  <c r="G20" i="1"/>
  <c r="K20" i="1" s="1"/>
  <c r="G19" i="1"/>
  <c r="K19" i="1" s="1"/>
  <c r="K18" i="1"/>
  <c r="G33" i="1" l="1"/>
  <c r="K33" i="1" s="1"/>
  <c r="G29" i="1"/>
  <c r="G30" i="1"/>
  <c r="K30" i="1" s="1"/>
  <c r="G31" i="1"/>
  <c r="K31" i="1" s="1"/>
  <c r="G32" i="1"/>
  <c r="K32" i="1" s="1"/>
  <c r="K23" i="1"/>
  <c r="K29" i="1" l="1"/>
  <c r="K35" i="1" s="1"/>
  <c r="E39" i="1"/>
  <c r="F53" i="1"/>
  <c r="D53" i="1" s="1"/>
  <c r="F54" i="1" l="1"/>
  <c r="D54" i="1" s="1"/>
  <c r="I42" i="1"/>
  <c r="M42" i="1" s="1"/>
  <c r="I41" i="1"/>
  <c r="M41" i="1" s="1"/>
  <c r="Q41" i="1" l="1"/>
  <c r="F55" i="1" s="1"/>
  <c r="D55" i="1" l="1"/>
  <c r="D57" i="1" s="1"/>
  <c r="D58" i="1" s="1"/>
  <c r="H55" i="1"/>
  <c r="H53" i="1"/>
  <c r="H54" i="1"/>
  <c r="I65" i="1" l="1"/>
  <c r="M65" i="1" s="1"/>
  <c r="I66" i="1"/>
  <c r="M66" i="1" s="1"/>
  <c r="D60" i="1" l="1"/>
  <c r="I67" i="1"/>
  <c r="M67" i="1" s="1"/>
  <c r="M69" i="1" s="1"/>
</calcChain>
</file>

<file path=xl/sharedStrings.xml><?xml version="1.0" encoding="utf-8"?>
<sst xmlns="http://schemas.openxmlformats.org/spreadsheetml/2006/main" count="71" uniqueCount="63">
  <si>
    <t>This calculator focuses on staff for the "core" aspects of contact tracing -- index case investigation and contact tracing.</t>
  </si>
  <si>
    <t>Calculator for estimating staff resources for scaled contact tracing</t>
  </si>
  <si>
    <t>It does not address other important CT activities, such as congregate setting/cluster investigation, social and medical services, testing, etc.</t>
  </si>
  <si>
    <t>Average number of contacts per case</t>
  </si>
  <si>
    <t>Section 1 -- General</t>
  </si>
  <si>
    <t>Parameters defined by users</t>
  </si>
  <si>
    <t>Calculated outputs</t>
  </si>
  <si>
    <t>Proportion of all index cases</t>
  </si>
  <si>
    <t>Cases "easy" to reach (phone number etc available)</t>
  </si>
  <si>
    <t>Cases harder to reach (no info initially available)</t>
  </si>
  <si>
    <t>Cases hardest to reach - requiring field outreach</t>
  </si>
  <si>
    <t>Total hours</t>
  </si>
  <si>
    <t>Sum</t>
  </si>
  <si>
    <t>Cases never reached/lost to follow up</t>
  </si>
  <si>
    <t>Section 2 -- Index case Investigation (locating and interviewing index case, determining infectious period, eliciting contacts, providing instructions for isolation, referring to social/medical services)</t>
  </si>
  <si>
    <t>Section 3 -- Contact notification (notifying contacts about exposure, providing instructions re: quarantine, referral for testing, referral for social/medical services)</t>
  </si>
  <si>
    <t>Contacts hardest to reach - requiring field outreach</t>
  </si>
  <si>
    <t>Contacts never reached/lost to follow up</t>
  </si>
  <si>
    <t>Proportion of all contacts</t>
  </si>
  <si>
    <t xml:space="preserve">Higher intensity: non-automated follow up or lots of Q&amp;A throughout </t>
  </si>
  <si>
    <t>Lower intensity: mostly automated follow up and minimal Q&amp;A throughout</t>
  </si>
  <si>
    <t>Proportion of all follow-ups</t>
  </si>
  <si>
    <t>Total Hours</t>
  </si>
  <si>
    <t>Daily hours on follow up</t>
  </si>
  <si>
    <t>Hours on case investigation</t>
  </si>
  <si>
    <t>Hours on contact notification</t>
  </si>
  <si>
    <t>Total Daily Hours</t>
  </si>
  <si>
    <t>Days of follow up (eg 14)</t>
  </si>
  <si>
    <t>Workdays per week (eg 5)</t>
  </si>
  <si>
    <t>Staff needed</t>
  </si>
  <si>
    <t>Index case investigation</t>
  </si>
  <si>
    <t>Case and contact follow up</t>
  </si>
  <si>
    <t>Section 4 -- Follow up of cases and contacts (daily check-in, responding to questions, referral to services)</t>
  </si>
  <si>
    <t>Contact notification</t>
  </si>
  <si>
    <t>Proportion of all hours</t>
  </si>
  <si>
    <t>Hours (from above)</t>
  </si>
  <si>
    <t>Number</t>
  </si>
  <si>
    <t>Number of contacts</t>
  </si>
  <si>
    <t>Number of cases and contacts in follow-up</t>
  </si>
  <si>
    <t>Sum staff</t>
  </si>
  <si>
    <t>Total staff</t>
  </si>
  <si>
    <t xml:space="preserve">New cases per day </t>
  </si>
  <si>
    <t>Section 5 -- Staffing assumptions</t>
  </si>
  <si>
    <t>Section 7 -- Costs</t>
  </si>
  <si>
    <t>Section 6 -- Staffing results</t>
  </si>
  <si>
    <t>Proportion of all staff</t>
  </si>
  <si>
    <t>Annual Salary (incl. fringe)</t>
  </si>
  <si>
    <t>Supervisors/Managers</t>
  </si>
  <si>
    <t>sum</t>
  </si>
  <si>
    <t>check: add to 1?</t>
  </si>
  <si>
    <t>Annual Costs</t>
  </si>
  <si>
    <t>Household contacts</t>
  </si>
  <si>
    <t>Non-HH contacts "easy" to reach (phone num available)</t>
  </si>
  <si>
    <t>Higher-skilled work (index case investigation, some contact notification)</t>
  </si>
  <si>
    <t>Lower-skilled work (locating cases and contacts, contact notification, contact f/u)</t>
  </si>
  <si>
    <t>(use proportion of hours above as guide)</t>
  </si>
  <si>
    <t>Non-HH contacts harder to reach (no info initially available)</t>
  </si>
  <si>
    <t>All parameters are user-defined -- users are encouraged to vary these assumptions to identify how sensitive the estimates are to each one</t>
  </si>
  <si>
    <t>Productive hours per workday (eg 8, or fewer to account for average non-tracing activities, time off, etc)</t>
  </si>
  <si>
    <t>Number of staff per Supervisor/Manager</t>
  </si>
  <si>
    <t>green boxes</t>
  </si>
  <si>
    <t>yellow boxes</t>
  </si>
  <si>
    <t>Resolve to Save Lives - version 04/26/20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</si>
</sst>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" fillId="3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" fillId="6" borderId="0" xfId="0" applyFont="1" applyFill="1" applyProtection="1">
      <protection locked="0"/>
    </xf>
    <xf numFmtId="0" fontId="0" fillId="6" borderId="0" xfId="0" applyFill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1" xfId="0" applyFill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Fill="1" applyProtection="1">
      <protection locked="0"/>
    </xf>
    <xf numFmtId="0" fontId="0" fillId="0" borderId="0" xfId="0" applyFont="1" applyProtection="1">
      <protection locked="0"/>
    </xf>
    <xf numFmtId="2" fontId="0" fillId="5" borderId="1" xfId="0" applyNumberFormat="1" applyFill="1" applyBorder="1" applyProtection="1">
      <protection locked="0"/>
    </xf>
    <xf numFmtId="164" fontId="0" fillId="5" borderId="1" xfId="1" applyNumberFormat="1" applyFont="1" applyFill="1" applyBorder="1" applyProtection="1">
      <protection locked="0"/>
    </xf>
    <xf numFmtId="0" fontId="0" fillId="4" borderId="1" xfId="0" applyFill="1" applyBorder="1" applyProtection="1"/>
    <xf numFmtId="2" fontId="0" fillId="0" borderId="0" xfId="0" applyNumberFormat="1" applyProtection="1"/>
    <xf numFmtId="2" fontId="0" fillId="4" borderId="1" xfId="0" applyNumberFormat="1" applyFill="1" applyBorder="1" applyProtection="1"/>
    <xf numFmtId="1" fontId="0" fillId="4" borderId="1" xfId="0" applyNumberFormat="1" applyFill="1" applyBorder="1" applyProtection="1"/>
    <xf numFmtId="164" fontId="0" fillId="4" borderId="1" xfId="1" applyNumberFormat="1" applyFont="1" applyFill="1" applyBorder="1" applyProtection="1"/>
    <xf numFmtId="164" fontId="0" fillId="0" borderId="0" xfId="0" applyNumberFormat="1" applyProtection="1">
      <protection locked="0"/>
    </xf>
    <xf numFmtId="1" fontId="0" fillId="5" borderId="1" xfId="0" applyNumberForma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4801E-807C-AE43-8CBF-C317E89529B9}">
  <dimension ref="A1:Q71"/>
  <sheetViews>
    <sheetView tabSelected="1" workbookViewId="0">
      <selection activeCell="A2" sqref="A2"/>
    </sheetView>
  </sheetViews>
  <sheetFormatPr baseColWidth="10" defaultColWidth="10.83203125" defaultRowHeight="16" x14ac:dyDescent="0.2"/>
  <cols>
    <col min="1" max="1" width="9.1640625" style="2" customWidth="1"/>
    <col min="2" max="2" width="11.1640625" style="2" customWidth="1"/>
    <col min="3" max="3" width="10.83203125" style="2"/>
    <col min="4" max="4" width="18.6640625" style="2" customWidth="1"/>
    <col min="5" max="5" width="11.1640625" style="2" customWidth="1"/>
    <col min="6" max="6" width="11.33203125" style="2" customWidth="1"/>
    <col min="7" max="7" width="10.83203125" style="2"/>
    <col min="8" max="8" width="17.5" style="2" customWidth="1"/>
    <col min="9" max="9" width="10.83203125" style="2" customWidth="1"/>
    <col min="10" max="10" width="13.5" style="2" customWidth="1"/>
    <col min="11" max="11" width="12.5" style="2" bestFit="1" customWidth="1"/>
    <col min="12" max="12" width="10.83203125" style="2"/>
    <col min="13" max="13" width="15" style="2" bestFit="1" customWidth="1"/>
    <col min="14" max="14" width="14.6640625" style="2" bestFit="1" customWidth="1"/>
    <col min="15" max="16384" width="10.83203125" style="2"/>
  </cols>
  <sheetData>
    <row r="1" spans="1:17" ht="19" x14ac:dyDescent="0.25">
      <c r="A1" s="1" t="s">
        <v>1</v>
      </c>
      <c r="B1" s="1"/>
      <c r="C1" s="1"/>
      <c r="D1" s="1"/>
      <c r="E1" s="1"/>
      <c r="F1" s="1"/>
      <c r="G1" s="1"/>
    </row>
    <row r="2" spans="1:17" ht="19" x14ac:dyDescent="0.25">
      <c r="A2" s="1" t="s">
        <v>62</v>
      </c>
      <c r="B2" s="1"/>
      <c r="C2" s="1"/>
      <c r="D2" s="1"/>
      <c r="E2" s="1"/>
      <c r="F2" s="1"/>
      <c r="G2" s="1"/>
    </row>
    <row r="3" spans="1:17" x14ac:dyDescent="0.2">
      <c r="G3" s="3"/>
    </row>
    <row r="4" spans="1:17" x14ac:dyDescent="0.2">
      <c r="A4" s="4" t="s">
        <v>0</v>
      </c>
      <c r="B4" s="4"/>
      <c r="C4" s="4"/>
      <c r="D4" s="4"/>
      <c r="E4" s="4"/>
      <c r="F4" s="5"/>
      <c r="G4" s="4"/>
      <c r="H4" s="4"/>
      <c r="I4" s="4"/>
      <c r="J4" s="4"/>
      <c r="K4" s="4"/>
      <c r="L4" s="6"/>
    </row>
    <row r="5" spans="1:17" x14ac:dyDescent="0.2">
      <c r="A5" s="4" t="s">
        <v>2</v>
      </c>
      <c r="B5" s="4"/>
      <c r="C5" s="4"/>
      <c r="D5" s="4"/>
      <c r="E5" s="4"/>
      <c r="F5" s="5"/>
      <c r="G5" s="4"/>
      <c r="H5" s="4"/>
      <c r="I5" s="4"/>
      <c r="J5" s="4"/>
      <c r="K5" s="4"/>
      <c r="L5" s="6"/>
    </row>
    <row r="6" spans="1:17" x14ac:dyDescent="0.2">
      <c r="A6" s="7" t="s">
        <v>57</v>
      </c>
      <c r="B6" s="4"/>
      <c r="C6" s="4"/>
      <c r="D6" s="4"/>
      <c r="E6" s="4"/>
      <c r="F6" s="5"/>
      <c r="G6" s="4"/>
      <c r="H6" s="4"/>
      <c r="I6" s="4"/>
      <c r="J6" s="4"/>
      <c r="K6" s="4"/>
      <c r="L6" s="6"/>
    </row>
    <row r="7" spans="1:17" x14ac:dyDescent="0.2">
      <c r="D7" s="15"/>
      <c r="G7" s="3"/>
    </row>
    <row r="8" spans="1:17" x14ac:dyDescent="0.2">
      <c r="C8" s="28" t="s">
        <v>60</v>
      </c>
      <c r="D8" s="8" t="s">
        <v>5</v>
      </c>
      <c r="F8" s="27" t="s">
        <v>61</v>
      </c>
      <c r="G8" s="8" t="s">
        <v>6</v>
      </c>
    </row>
    <row r="9" spans="1:17" x14ac:dyDescent="0.2">
      <c r="B9" s="17"/>
    </row>
    <row r="10" spans="1:17" x14ac:dyDescent="0.2">
      <c r="A10" s="9" t="s">
        <v>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x14ac:dyDescent="0.2">
      <c r="A11" s="11"/>
      <c r="B11" s="11"/>
      <c r="C11" s="11"/>
      <c r="D11" s="11"/>
      <c r="E11" s="12" t="s">
        <v>36</v>
      </c>
    </row>
    <row r="12" spans="1:17" x14ac:dyDescent="0.2">
      <c r="A12" s="2" t="s">
        <v>41</v>
      </c>
      <c r="E12" s="13"/>
    </row>
    <row r="13" spans="1:17" x14ac:dyDescent="0.2">
      <c r="A13" s="2" t="s">
        <v>3</v>
      </c>
      <c r="E13" s="13"/>
    </row>
    <row r="15" spans="1:17" x14ac:dyDescent="0.2">
      <c r="A15" s="9" t="s">
        <v>14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x14ac:dyDescent="0.2">
      <c r="A16" s="8"/>
    </row>
    <row r="17" spans="1:17" ht="16" customHeight="1" x14ac:dyDescent="0.2">
      <c r="E17" s="2" t="s">
        <v>7</v>
      </c>
      <c r="G17" s="3" t="s">
        <v>36</v>
      </c>
      <c r="I17" s="2" t="s">
        <v>24</v>
      </c>
      <c r="K17" s="3" t="s">
        <v>11</v>
      </c>
    </row>
    <row r="18" spans="1:17" x14ac:dyDescent="0.2">
      <c r="A18" s="2" t="s">
        <v>8</v>
      </c>
      <c r="E18" s="14"/>
      <c r="G18" s="20">
        <f>$E$12*E18</f>
        <v>0</v>
      </c>
      <c r="I18" s="14"/>
      <c r="K18" s="20">
        <f>G18*I18</f>
        <v>0</v>
      </c>
    </row>
    <row r="19" spans="1:17" x14ac:dyDescent="0.2">
      <c r="A19" s="2" t="s">
        <v>9</v>
      </c>
      <c r="E19" s="14"/>
      <c r="G19" s="20">
        <f>$E$12*E19</f>
        <v>0</v>
      </c>
      <c r="I19" s="14"/>
      <c r="K19" s="20">
        <f>G19*I19</f>
        <v>0</v>
      </c>
    </row>
    <row r="20" spans="1:17" x14ac:dyDescent="0.2">
      <c r="A20" s="2" t="s">
        <v>10</v>
      </c>
      <c r="E20" s="14"/>
      <c r="G20" s="20">
        <f>$E$12*E20</f>
        <v>0</v>
      </c>
      <c r="I20" s="14"/>
      <c r="K20" s="20">
        <f>G20*I20</f>
        <v>0</v>
      </c>
    </row>
    <row r="21" spans="1:17" x14ac:dyDescent="0.2">
      <c r="A21" s="2" t="s">
        <v>13</v>
      </c>
      <c r="E21" s="14"/>
      <c r="G21" s="20">
        <f>$E$12*E21</f>
        <v>0</v>
      </c>
      <c r="I21" s="14"/>
      <c r="K21" s="20">
        <f>G21*I21</f>
        <v>0</v>
      </c>
    </row>
    <row r="23" spans="1:17" x14ac:dyDescent="0.2">
      <c r="D23" s="15" t="s">
        <v>49</v>
      </c>
      <c r="E23" s="21">
        <f>SUM(E18:E21)</f>
        <v>0</v>
      </c>
      <c r="J23" s="15" t="s">
        <v>12</v>
      </c>
      <c r="K23" s="20">
        <f>SUM(K18:K21)</f>
        <v>0</v>
      </c>
    </row>
    <row r="25" spans="1:17" x14ac:dyDescent="0.2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s="6" customFormat="1" x14ac:dyDescent="0.2">
      <c r="A26" s="16"/>
    </row>
    <row r="27" spans="1:17" s="6" customFormat="1" x14ac:dyDescent="0.2">
      <c r="A27" s="16" t="s">
        <v>37</v>
      </c>
      <c r="C27" s="20">
        <f>(E12-(E12*E21))*E13</f>
        <v>0</v>
      </c>
    </row>
    <row r="28" spans="1:17" x14ac:dyDescent="0.2">
      <c r="A28" s="8"/>
      <c r="E28" s="2" t="s">
        <v>18</v>
      </c>
      <c r="G28" s="3" t="s">
        <v>36</v>
      </c>
      <c r="I28" s="2" t="s">
        <v>25</v>
      </c>
      <c r="K28" s="3" t="s">
        <v>11</v>
      </c>
    </row>
    <row r="29" spans="1:17" x14ac:dyDescent="0.2">
      <c r="A29" s="17" t="s">
        <v>51</v>
      </c>
      <c r="E29" s="14"/>
      <c r="G29" s="20">
        <f>$C$27*E29</f>
        <v>0</v>
      </c>
      <c r="I29" s="14"/>
      <c r="K29" s="20">
        <f>G29*I29</f>
        <v>0</v>
      </c>
    </row>
    <row r="30" spans="1:17" x14ac:dyDescent="0.2">
      <c r="A30" s="2" t="s">
        <v>52</v>
      </c>
      <c r="E30" s="14"/>
      <c r="G30" s="20">
        <f>$C$27*E30</f>
        <v>0</v>
      </c>
      <c r="I30" s="14"/>
      <c r="K30" s="20">
        <f>G30*I30</f>
        <v>0</v>
      </c>
    </row>
    <row r="31" spans="1:17" x14ac:dyDescent="0.2">
      <c r="A31" s="2" t="s">
        <v>56</v>
      </c>
      <c r="E31" s="14"/>
      <c r="G31" s="20">
        <f t="shared" ref="G31:G33" si="0">$C$27*E31</f>
        <v>0</v>
      </c>
      <c r="I31" s="14"/>
      <c r="K31" s="20">
        <f>G31*I31</f>
        <v>0</v>
      </c>
    </row>
    <row r="32" spans="1:17" x14ac:dyDescent="0.2">
      <c r="A32" s="2" t="s">
        <v>16</v>
      </c>
      <c r="E32" s="14"/>
      <c r="G32" s="20">
        <f t="shared" si="0"/>
        <v>0</v>
      </c>
      <c r="I32" s="14"/>
      <c r="K32" s="20">
        <f>G32*I32</f>
        <v>0</v>
      </c>
    </row>
    <row r="33" spans="1:17" x14ac:dyDescent="0.2">
      <c r="A33" s="2" t="s">
        <v>17</v>
      </c>
      <c r="E33" s="14"/>
      <c r="G33" s="20">
        <f t="shared" si="0"/>
        <v>0</v>
      </c>
      <c r="I33" s="14"/>
      <c r="K33" s="20">
        <f>G33*I33</f>
        <v>0</v>
      </c>
    </row>
    <row r="35" spans="1:17" x14ac:dyDescent="0.2">
      <c r="D35" s="15" t="s">
        <v>49</v>
      </c>
      <c r="E35" s="21">
        <f>SUM(E29:E33)</f>
        <v>0</v>
      </c>
      <c r="J35" s="15" t="s">
        <v>12</v>
      </c>
      <c r="K35" s="20">
        <f>SUM(K29:K33)</f>
        <v>0</v>
      </c>
    </row>
    <row r="37" spans="1:17" x14ac:dyDescent="0.2">
      <c r="A37" s="9" t="s">
        <v>32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9" spans="1:17" x14ac:dyDescent="0.2">
      <c r="A39" s="8" t="s">
        <v>38</v>
      </c>
      <c r="B39" s="8"/>
      <c r="C39" s="8"/>
      <c r="D39" s="8"/>
      <c r="E39" s="20">
        <f>SUM(G18+G19+G20+G29+G30+G31+G32)</f>
        <v>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7" x14ac:dyDescent="0.2">
      <c r="A40" s="8"/>
      <c r="G40" s="2" t="s">
        <v>21</v>
      </c>
      <c r="I40" s="3" t="s">
        <v>36</v>
      </c>
      <c r="K40" s="2" t="s">
        <v>23</v>
      </c>
      <c r="M40" s="2" t="s">
        <v>26</v>
      </c>
      <c r="O40" s="2" t="s">
        <v>27</v>
      </c>
      <c r="Q40" s="3" t="s">
        <v>22</v>
      </c>
    </row>
    <row r="41" spans="1:17" x14ac:dyDescent="0.2">
      <c r="A41" s="2" t="s">
        <v>20</v>
      </c>
      <c r="G41" s="18"/>
      <c r="I41" s="23">
        <f>$E$39*G41</f>
        <v>0</v>
      </c>
      <c r="K41" s="14"/>
      <c r="M41" s="23">
        <f>I41*K41</f>
        <v>0</v>
      </c>
      <c r="O41" s="14"/>
      <c r="Q41" s="23">
        <f>SUM(M41:M42)*O41</f>
        <v>0</v>
      </c>
    </row>
    <row r="42" spans="1:17" x14ac:dyDescent="0.2">
      <c r="A42" s="2" t="s">
        <v>19</v>
      </c>
      <c r="G42" s="22">
        <f>1-G41</f>
        <v>1</v>
      </c>
      <c r="I42" s="23">
        <f>$E$39*G42</f>
        <v>0</v>
      </c>
      <c r="K42" s="14"/>
      <c r="M42" s="23">
        <f>I42*K42</f>
        <v>0</v>
      </c>
    </row>
    <row r="44" spans="1:17" x14ac:dyDescent="0.2">
      <c r="A44" s="9" t="s">
        <v>42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6" spans="1:17" x14ac:dyDescent="0.2">
      <c r="A46" s="26"/>
      <c r="B46" s="2" t="s">
        <v>58</v>
      </c>
    </row>
    <row r="47" spans="1:17" x14ac:dyDescent="0.2">
      <c r="A47" s="26"/>
      <c r="B47" s="2" t="s">
        <v>28</v>
      </c>
    </row>
    <row r="48" spans="1:17" x14ac:dyDescent="0.2">
      <c r="A48" s="26"/>
      <c r="B48" s="2" t="s">
        <v>59</v>
      </c>
    </row>
    <row r="50" spans="1:17" x14ac:dyDescent="0.2">
      <c r="A50" s="9" t="s">
        <v>44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2" spans="1:17" x14ac:dyDescent="0.2">
      <c r="D52" s="3" t="s">
        <v>29</v>
      </c>
      <c r="F52" s="2" t="s">
        <v>35</v>
      </c>
      <c r="H52" s="2" t="s">
        <v>34</v>
      </c>
    </row>
    <row r="53" spans="1:17" x14ac:dyDescent="0.2">
      <c r="A53" s="2" t="s">
        <v>30</v>
      </c>
      <c r="D53" s="23" t="e">
        <f>F53/$A$46*7/$A$47</f>
        <v>#DIV/0!</v>
      </c>
      <c r="F53" s="23">
        <f>K23</f>
        <v>0</v>
      </c>
      <c r="H53" s="22" t="e">
        <f>F53/SUM(F$53:F$55)</f>
        <v>#DIV/0!</v>
      </c>
    </row>
    <row r="54" spans="1:17" x14ac:dyDescent="0.2">
      <c r="A54" s="2" t="s">
        <v>33</v>
      </c>
      <c r="D54" s="23" t="e">
        <f>F54/$A$46*7/$A$47</f>
        <v>#DIV/0!</v>
      </c>
      <c r="F54" s="23">
        <f>K35</f>
        <v>0</v>
      </c>
      <c r="H54" s="22" t="e">
        <f t="shared" ref="H54:H55" si="1">F54/SUM(F$53:F$55)</f>
        <v>#DIV/0!</v>
      </c>
    </row>
    <row r="55" spans="1:17" x14ac:dyDescent="0.2">
      <c r="A55" s="2" t="s">
        <v>31</v>
      </c>
      <c r="D55" s="23" t="e">
        <f>F55/$A$46*7/$A$47</f>
        <v>#DIV/0!</v>
      </c>
      <c r="F55" s="23">
        <f>Q41</f>
        <v>0</v>
      </c>
      <c r="H55" s="22" t="e">
        <f t="shared" si="1"/>
        <v>#DIV/0!</v>
      </c>
    </row>
    <row r="57" spans="1:17" x14ac:dyDescent="0.2">
      <c r="C57" s="15" t="s">
        <v>39</v>
      </c>
      <c r="D57" s="23" t="e">
        <f>SUM(D53:D55)</f>
        <v>#DIV/0!</v>
      </c>
    </row>
    <row r="58" spans="1:17" x14ac:dyDescent="0.2">
      <c r="C58" s="15" t="s">
        <v>47</v>
      </c>
      <c r="D58" s="23" t="e">
        <f>D57/A48</f>
        <v>#DIV/0!</v>
      </c>
    </row>
    <row r="60" spans="1:17" x14ac:dyDescent="0.2">
      <c r="C60" s="2" t="s">
        <v>40</v>
      </c>
      <c r="D60" s="23" t="e">
        <f>SUM(D57:D58)</f>
        <v>#DIV/0!</v>
      </c>
    </row>
    <row r="62" spans="1:17" x14ac:dyDescent="0.2">
      <c r="A62" s="9" t="s">
        <v>43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2">
      <c r="G63" s="3" t="s">
        <v>45</v>
      </c>
    </row>
    <row r="64" spans="1:17" x14ac:dyDescent="0.2">
      <c r="G64" s="3" t="s">
        <v>55</v>
      </c>
      <c r="I64" s="3" t="s">
        <v>36</v>
      </c>
      <c r="K64" s="2" t="s">
        <v>46</v>
      </c>
      <c r="M64" s="3" t="s">
        <v>50</v>
      </c>
    </row>
    <row r="65" spans="1:17" x14ac:dyDescent="0.2">
      <c r="A65" s="2" t="s">
        <v>53</v>
      </c>
      <c r="G65" s="18"/>
      <c r="I65" s="23" t="e">
        <f>G65*$D$57</f>
        <v>#DIV/0!</v>
      </c>
      <c r="K65" s="19"/>
      <c r="M65" s="24" t="e">
        <f>I65*K65</f>
        <v>#DIV/0!</v>
      </c>
      <c r="N65" s="25"/>
    </row>
    <row r="66" spans="1:17" x14ac:dyDescent="0.2">
      <c r="A66" s="2" t="s">
        <v>54</v>
      </c>
      <c r="G66" s="22">
        <f>1-G65</f>
        <v>1</v>
      </c>
      <c r="I66" s="23" t="e">
        <f>G66*$D$57</f>
        <v>#DIV/0!</v>
      </c>
      <c r="K66" s="19"/>
      <c r="M66" s="24" t="e">
        <f t="shared" ref="M66:M67" si="2">I66*K66</f>
        <v>#DIV/0!</v>
      </c>
      <c r="N66" s="25"/>
    </row>
    <row r="67" spans="1:17" x14ac:dyDescent="0.2">
      <c r="A67" s="2" t="s">
        <v>47</v>
      </c>
      <c r="I67" s="23" t="e">
        <f>D58</f>
        <v>#DIV/0!</v>
      </c>
      <c r="K67" s="19"/>
      <c r="M67" s="24" t="e">
        <f t="shared" si="2"/>
        <v>#DIV/0!</v>
      </c>
      <c r="N67" s="25"/>
    </row>
    <row r="69" spans="1:17" x14ac:dyDescent="0.2">
      <c r="L69" s="15" t="s">
        <v>48</v>
      </c>
      <c r="M69" s="24" t="e">
        <f>SUM(M65:M67)</f>
        <v>#DIV/0!</v>
      </c>
      <c r="N69" s="25"/>
    </row>
    <row r="71" spans="1:17" x14ac:dyDescent="0.2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Karpati</dc:creator>
  <cp:lastModifiedBy>Adam Karpati</cp:lastModifiedBy>
  <dcterms:created xsi:type="dcterms:W3CDTF">2020-04-23T23:50:02Z</dcterms:created>
  <dcterms:modified xsi:type="dcterms:W3CDTF">2020-04-27T03:01:30Z</dcterms:modified>
</cp:coreProperties>
</file>